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5\"/>
    </mc:Choice>
  </mc:AlternateContent>
  <bookViews>
    <workbookView xWindow="408" yWindow="96" windowWidth="8412" windowHeight="4968"/>
  </bookViews>
  <sheets>
    <sheet name="Model" sheetId="1" r:id="rId1"/>
  </sheets>
  <definedNames>
    <definedName name="Arc_Capacity">Model!$I$8:$I$33</definedName>
    <definedName name="Customer_demand">Model!$O$20:$P$21</definedName>
    <definedName name="Customer_net_inflow">Model!$L$20:$M$21</definedName>
    <definedName name="Destination">Model!$B$8:$B$33</definedName>
    <definedName name="Flow">Model!$E$8:$F$33</definedName>
    <definedName name="Flow_product_1">Model!$E$8:$E$33</definedName>
    <definedName name="Flow_product_2">Model!$F$8:$F$33</definedName>
    <definedName name="Origin">Model!$A$8:$A$33</definedName>
    <definedName name="Plant_capacity">Model!$O$9:$P$11</definedName>
    <definedName name="Plant_net_outflow">Model!$L$9:$M$11</definedName>
    <definedName name="solver_adj" localSheetId="0" hidden="1">Model!$E$8:$F$33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Model!$G$8:$G$33</definedName>
    <definedName name="solver_lhs2" localSheetId="0" hidden="1">Model!$L$9:$M$11</definedName>
    <definedName name="solver_lhs3" localSheetId="0" hidden="1">Model!$L$15:$M$16</definedName>
    <definedName name="solver_lhs4" localSheetId="0" hidden="1">Model!$L$20:$M$21</definedName>
    <definedName name="solver_lin" localSheetId="0" hidden="1">1</definedName>
    <definedName name="solver_neg" localSheetId="0" hidden="1">1</definedName>
    <definedName name="solver_num" localSheetId="0" hidden="1">4</definedName>
    <definedName name="solver_nwt" localSheetId="0" hidden="1">1</definedName>
    <definedName name="solver_opt" localSheetId="0" hidden="1">Model!$B$36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el3" localSheetId="0" hidden="1">2</definedName>
    <definedName name="solver_rel4" localSheetId="0" hidden="1">3</definedName>
    <definedName name="solver_rhs1" localSheetId="0" hidden="1">Model!$I$8:$I$33</definedName>
    <definedName name="solver_rhs2" localSheetId="0" hidden="1">Model!$O$9:$P$11</definedName>
    <definedName name="solver_rhs3" localSheetId="0" hidden="1">0</definedName>
    <definedName name="solver_rhs4" localSheetId="0" hidden="1">Model!$O$20:$P$21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Total_cost">Model!$B$36</definedName>
    <definedName name="Total_flow">Model!$G$8:$G$33</definedName>
    <definedName name="Warehouse_net_outflow">Model!$L$15:$M$16</definedName>
  </definedNames>
  <calcPr calcId="152511" iterate="1" iterateDelta="1.0000000000000001E-5"/>
</workbook>
</file>

<file path=xl/calcChain.xml><?xml version="1.0" encoding="utf-8"?>
<calcChain xmlns="http://schemas.openxmlformats.org/spreadsheetml/2006/main">
  <c r="B36" i="1" l="1"/>
  <c r="M21" i="1"/>
  <c r="M20" i="1"/>
  <c r="L21" i="1"/>
  <c r="L20" i="1"/>
  <c r="M16" i="1"/>
  <c r="M15" i="1"/>
  <c r="L16" i="1"/>
  <c r="L15" i="1"/>
  <c r="M10" i="1"/>
  <c r="M11" i="1"/>
  <c r="M9" i="1"/>
  <c r="L10" i="1"/>
  <c r="L11" i="1"/>
  <c r="L9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G33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</calcChain>
</file>

<file path=xl/comments1.xml><?xml version="1.0" encoding="utf-8"?>
<comments xmlns="http://schemas.openxmlformats.org/spreadsheetml/2006/main">
  <authors>
    <author>Chris Albright</author>
  </authors>
  <commentList>
    <comment ref="E7" authorId="0" shapeId="0">
      <text>
        <r>
          <rPr>
            <b/>
            <sz val="8"/>
            <color indexed="81"/>
            <rFont val="Tahoma"/>
            <family val="2"/>
          </rPr>
          <t>Shipments of product 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" authorId="0" shapeId="0">
      <text>
        <r>
          <rPr>
            <b/>
            <sz val="8"/>
            <color indexed="81"/>
            <rFont val="Tahoma"/>
            <family val="2"/>
          </rPr>
          <t>Shipments of product 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" authorId="0" shapeId="0">
      <text>
        <r>
          <rPr>
            <b/>
            <sz val="8"/>
            <color indexed="81"/>
            <rFont val="Tahoma"/>
            <family val="2"/>
          </rPr>
          <t xml:space="preserve">Total shipments of both products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<sst xmlns="http://schemas.openxmlformats.org/spreadsheetml/2006/main" count="66" uniqueCount="32">
  <si>
    <t>Total cost</t>
  </si>
  <si>
    <t>=</t>
  </si>
  <si>
    <t>&lt;=</t>
  </si>
  <si>
    <t>&gt;=</t>
  </si>
  <si>
    <t>Common arc capacity</t>
  </si>
  <si>
    <t>Origin</t>
  </si>
  <si>
    <t>Destination</t>
  </si>
  <si>
    <t>Node balance constraints</t>
  </si>
  <si>
    <t>Node</t>
  </si>
  <si>
    <t>Plant constraints</t>
  </si>
  <si>
    <t>Warehouse constraints</t>
  </si>
  <si>
    <t>Customer constraints</t>
  </si>
  <si>
    <t>Arc Capacity</t>
  </si>
  <si>
    <t>RedBrand shipping model with two products competing for arc capacity</t>
  </si>
  <si>
    <t>Inputs</t>
  </si>
  <si>
    <t>Objective to minimize</t>
  </si>
  <si>
    <t>Total flow</t>
  </si>
  <si>
    <t>Flow product 1</t>
  </si>
  <si>
    <t>Flow product 2</t>
  </si>
  <si>
    <t>Net outflow product 1</t>
  </si>
  <si>
    <t>Net outflow product 2</t>
  </si>
  <si>
    <t>Capacity product 1</t>
  </si>
  <si>
    <t>Capacity product 2</t>
  </si>
  <si>
    <t>Required product 1</t>
  </si>
  <si>
    <t>Required product 2</t>
  </si>
  <si>
    <t>Demand product 1</t>
  </si>
  <si>
    <t>Demand product 2</t>
  </si>
  <si>
    <t>Net inflow product 1</t>
  </si>
  <si>
    <t>Net inflow product 2</t>
  </si>
  <si>
    <t>Network structure, flows, and arc capacity constraints</t>
  </si>
  <si>
    <t>Unit Cost 1</t>
  </si>
  <si>
    <t>Unit Cost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</si>
</sst>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\-&quot;$&quot;#,##0"/>
  </numFmts>
  <fonts count="5" x14ac:knownFonts="1">
    <font>
      <sz val="11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/>
    <xf numFmtId="0" fontId="4" fillId="0" borderId="0" xfId="0" applyFont="1"/>
    <xf numFmtId="0" fontId="4" fillId="2" borderId="0" xfId="0" applyFont="1" applyFill="1" applyBorder="1"/>
    <xf numFmtId="0" fontId="3" fillId="0" borderId="0" xfId="0" applyFont="1" applyBorder="1"/>
    <xf numFmtId="0" fontId="4" fillId="0" borderId="0" xfId="0" applyNumberFormat="1" applyFont="1"/>
    <xf numFmtId="0" fontId="4" fillId="0" borderId="0" xfId="0" applyFont="1" applyAlignment="1">
      <alignment horizontal="right"/>
    </xf>
    <xf numFmtId="1" fontId="4" fillId="3" borderId="0" xfId="0" applyNumberFormat="1" applyFont="1" applyFill="1" applyBorder="1"/>
    <xf numFmtId="0" fontId="4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1" fontId="4" fillId="0" borderId="0" xfId="0" applyNumberFormat="1" applyFont="1"/>
    <xf numFmtId="0" fontId="4" fillId="0" borderId="0" xfId="0" applyNumberFormat="1" applyFont="1" applyAlignment="1">
      <alignment horizontal="center"/>
    </xf>
    <xf numFmtId="0" fontId="4" fillId="0" borderId="0" xfId="0" applyFont="1" applyBorder="1"/>
    <xf numFmtId="164" fontId="4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626745</xdr:colOff>
      <xdr:row>1</xdr:row>
      <xdr:rowOff>86994</xdr:rowOff>
    </xdr:from>
    <xdr:to>
      <xdr:col>9</xdr:col>
      <xdr:colOff>609600</xdr:colOff>
      <xdr:row>4</xdr:row>
      <xdr:rowOff>45719</xdr:rowOff>
    </xdr:to>
    <xdr:sp macro="" textlink="">
      <xdr:nvSpPr>
        <xdr:cNvPr id="3" name="TextBox 2"/>
        <xdr:cNvSpPr txBox="1"/>
      </xdr:nvSpPr>
      <xdr:spPr>
        <a:xfrm>
          <a:off x="4330065" y="269874"/>
          <a:ext cx="4044315" cy="50736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only changes required are to insert the new unit cost column (with made up data) and modify the formula for total cost.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P56"/>
  <sheetViews>
    <sheetView tabSelected="1" workbookViewId="0"/>
  </sheetViews>
  <sheetFormatPr defaultColWidth="9.109375" defaultRowHeight="14.4" x14ac:dyDescent="0.3"/>
  <cols>
    <col min="1" max="1" width="22.6640625" style="2" customWidth="1"/>
    <col min="2" max="2" width="12" style="2" customWidth="1"/>
    <col min="3" max="4" width="9.6640625" style="2" customWidth="1"/>
    <col min="5" max="6" width="13.33203125" style="2" customWidth="1"/>
    <col min="7" max="7" width="8.88671875" style="2" customWidth="1"/>
    <col min="8" max="8" width="12" style="2" customWidth="1"/>
    <col min="9" max="9" width="11.6640625" style="2" customWidth="1"/>
    <col min="10" max="10" width="10.5546875" style="2" customWidth="1"/>
    <col min="11" max="11" width="11.88671875" style="2" customWidth="1"/>
    <col min="12" max="12" width="18.6640625" style="2" customWidth="1"/>
    <col min="13" max="13" width="21.109375" style="2" customWidth="1"/>
    <col min="14" max="14" width="9.109375" style="2"/>
    <col min="15" max="16" width="16.6640625" style="2" customWidth="1"/>
    <col min="17" max="16384" width="9.109375" style="2"/>
  </cols>
  <sheetData>
    <row r="1" spans="1:16" x14ac:dyDescent="0.3">
      <c r="A1" s="1" t="s">
        <v>13</v>
      </c>
    </row>
    <row r="3" spans="1:16" x14ac:dyDescent="0.3">
      <c r="A3" s="1" t="s">
        <v>14</v>
      </c>
    </row>
    <row r="4" spans="1:16" x14ac:dyDescent="0.3">
      <c r="A4" s="2" t="s">
        <v>4</v>
      </c>
      <c r="B4" s="3">
        <v>300</v>
      </c>
      <c r="L4" s="4"/>
    </row>
    <row r="5" spans="1:16" x14ac:dyDescent="0.3">
      <c r="L5" s="4"/>
    </row>
    <row r="6" spans="1:16" x14ac:dyDescent="0.3">
      <c r="A6" s="1" t="s">
        <v>29</v>
      </c>
      <c r="J6" s="5"/>
      <c r="K6" s="1" t="s">
        <v>7</v>
      </c>
      <c r="M6" s="5"/>
    </row>
    <row r="7" spans="1:16" x14ac:dyDescent="0.3">
      <c r="A7" s="6" t="s">
        <v>5</v>
      </c>
      <c r="B7" s="6" t="s">
        <v>6</v>
      </c>
      <c r="C7" s="6" t="s">
        <v>30</v>
      </c>
      <c r="D7" s="6" t="s">
        <v>31</v>
      </c>
      <c r="E7" s="6" t="s">
        <v>17</v>
      </c>
      <c r="F7" s="6" t="s">
        <v>18</v>
      </c>
      <c r="G7" s="6" t="s">
        <v>16</v>
      </c>
      <c r="I7" s="6" t="s">
        <v>12</v>
      </c>
      <c r="K7" s="2" t="s">
        <v>9</v>
      </c>
    </row>
    <row r="8" spans="1:16" x14ac:dyDescent="0.3">
      <c r="A8" s="2">
        <v>1</v>
      </c>
      <c r="B8" s="2">
        <v>2</v>
      </c>
      <c r="C8" s="3">
        <v>5</v>
      </c>
      <c r="D8" s="3">
        <v>7</v>
      </c>
      <c r="E8" s="7">
        <v>0</v>
      </c>
      <c r="F8" s="7">
        <v>0</v>
      </c>
      <c r="G8" s="2">
        <f t="shared" ref="G8:G33" si="0">SUM(E8:F8)</f>
        <v>0</v>
      </c>
      <c r="H8" s="8" t="s">
        <v>2</v>
      </c>
      <c r="I8" s="2">
        <f t="shared" ref="I8:I33" si="1">$B$4</f>
        <v>300</v>
      </c>
      <c r="K8" s="6" t="s">
        <v>8</v>
      </c>
      <c r="L8" s="9" t="s">
        <v>19</v>
      </c>
      <c r="M8" s="9" t="s">
        <v>20</v>
      </c>
      <c r="N8" s="9"/>
      <c r="O8" s="6" t="s">
        <v>21</v>
      </c>
      <c r="P8" s="6" t="s">
        <v>22</v>
      </c>
    </row>
    <row r="9" spans="1:16" x14ac:dyDescent="0.3">
      <c r="A9" s="2">
        <v>1</v>
      </c>
      <c r="B9" s="2">
        <v>3</v>
      </c>
      <c r="C9" s="3">
        <v>3</v>
      </c>
      <c r="D9" s="3">
        <v>7.5</v>
      </c>
      <c r="E9" s="7">
        <v>159.99999999889951</v>
      </c>
      <c r="F9" s="7">
        <v>140.00000000113207</v>
      </c>
      <c r="G9" s="2">
        <f t="shared" si="0"/>
        <v>300.0000000000316</v>
      </c>
      <c r="H9" s="8" t="s">
        <v>2</v>
      </c>
      <c r="I9" s="2">
        <f t="shared" si="1"/>
        <v>300</v>
      </c>
      <c r="K9" s="2">
        <v>1</v>
      </c>
      <c r="L9" s="5">
        <f>SUMIF(Origin,K9,Flow_product_1)-SUMIF(Destination,K9,Flow_product_1)</f>
        <v>180.00000004477997</v>
      </c>
      <c r="M9" s="10">
        <f>SUMIF(Origin,K9,Flow_product_2)-SUMIF(Destination,K9,Flow_product_2)</f>
        <v>140.00000000113207</v>
      </c>
      <c r="N9" s="11" t="s">
        <v>2</v>
      </c>
      <c r="O9" s="3">
        <v>200</v>
      </c>
      <c r="P9" s="3">
        <v>200</v>
      </c>
    </row>
    <row r="10" spans="1:16" x14ac:dyDescent="0.3">
      <c r="A10" s="2">
        <v>1</v>
      </c>
      <c r="B10" s="2">
        <v>4</v>
      </c>
      <c r="C10" s="3">
        <v>5</v>
      </c>
      <c r="D10" s="3">
        <v>5.5</v>
      </c>
      <c r="E10" s="7">
        <v>20.000000045880462</v>
      </c>
      <c r="F10" s="7">
        <v>0</v>
      </c>
      <c r="G10" s="2">
        <f t="shared" si="0"/>
        <v>20.000000045880462</v>
      </c>
      <c r="H10" s="8" t="s">
        <v>2</v>
      </c>
      <c r="I10" s="2">
        <f t="shared" si="1"/>
        <v>300</v>
      </c>
      <c r="K10" s="2">
        <v>2</v>
      </c>
      <c r="L10" s="10">
        <f>SUMIF(Origin,K10,Flow_product_1)-SUMIF(Destination,K10,Flow_product_1)</f>
        <v>300.00000025238484</v>
      </c>
      <c r="M10" s="10">
        <f>SUMIF(Origin,K10,Flow_product_2)-SUMIF(Destination,K10,Flow_product_2)</f>
        <v>99.999999999573745</v>
      </c>
      <c r="N10" s="8" t="s">
        <v>2</v>
      </c>
      <c r="O10" s="3">
        <v>300</v>
      </c>
      <c r="P10" s="3">
        <v>100</v>
      </c>
    </row>
    <row r="11" spans="1:16" x14ac:dyDescent="0.3">
      <c r="A11" s="2">
        <v>1</v>
      </c>
      <c r="B11" s="2">
        <v>5</v>
      </c>
      <c r="C11" s="3">
        <v>5</v>
      </c>
      <c r="D11" s="3">
        <v>4</v>
      </c>
      <c r="E11" s="7">
        <v>0</v>
      </c>
      <c r="F11" s="7">
        <v>0</v>
      </c>
      <c r="G11" s="2">
        <f t="shared" si="0"/>
        <v>0</v>
      </c>
      <c r="H11" s="8" t="s">
        <v>2</v>
      </c>
      <c r="I11" s="2">
        <f t="shared" si="1"/>
        <v>300</v>
      </c>
      <c r="K11" s="2">
        <v>3</v>
      </c>
      <c r="L11" s="5">
        <f>SUMIF(Origin,K11,Flow_product_1)-SUMIF(Destination,K11,Flow_product_1)</f>
        <v>100.00000000498329</v>
      </c>
      <c r="M11" s="10">
        <f>SUMIF(Origin,K11,Flow_product_2)-SUMIF(Destination,K11,Flow_product_2)</f>
        <v>99.999999999848455</v>
      </c>
      <c r="N11" s="8" t="s">
        <v>2</v>
      </c>
      <c r="O11" s="3">
        <v>100</v>
      </c>
      <c r="P11" s="3">
        <v>100</v>
      </c>
    </row>
    <row r="12" spans="1:16" x14ac:dyDescent="0.3">
      <c r="A12" s="2">
        <v>1</v>
      </c>
      <c r="B12" s="2">
        <v>6</v>
      </c>
      <c r="C12" s="3">
        <v>20</v>
      </c>
      <c r="D12" s="3">
        <v>5.5</v>
      </c>
      <c r="E12" s="7">
        <v>0</v>
      </c>
      <c r="F12" s="7">
        <v>0</v>
      </c>
      <c r="G12" s="2">
        <f t="shared" si="0"/>
        <v>0</v>
      </c>
      <c r="H12" s="8" t="s">
        <v>2</v>
      </c>
      <c r="I12" s="2">
        <f t="shared" si="1"/>
        <v>300</v>
      </c>
    </row>
    <row r="13" spans="1:16" x14ac:dyDescent="0.3">
      <c r="A13" s="2">
        <v>1</v>
      </c>
      <c r="B13" s="2">
        <v>7</v>
      </c>
      <c r="C13" s="3">
        <v>20</v>
      </c>
      <c r="D13" s="3">
        <v>5.5</v>
      </c>
      <c r="E13" s="7">
        <v>0</v>
      </c>
      <c r="F13" s="7">
        <v>0</v>
      </c>
      <c r="G13" s="2">
        <f t="shared" si="0"/>
        <v>0</v>
      </c>
      <c r="H13" s="8" t="s">
        <v>2</v>
      </c>
      <c r="I13" s="2">
        <f t="shared" si="1"/>
        <v>300</v>
      </c>
      <c r="K13" s="2" t="s">
        <v>10</v>
      </c>
    </row>
    <row r="14" spans="1:16" x14ac:dyDescent="0.3">
      <c r="A14" s="2">
        <v>2</v>
      </c>
      <c r="B14" s="2">
        <v>1</v>
      </c>
      <c r="C14" s="3">
        <v>9</v>
      </c>
      <c r="D14" s="3">
        <v>7.5</v>
      </c>
      <c r="E14" s="7">
        <v>0</v>
      </c>
      <c r="F14" s="7">
        <v>0</v>
      </c>
      <c r="G14" s="2">
        <f t="shared" si="0"/>
        <v>0</v>
      </c>
      <c r="H14" s="8" t="s">
        <v>2</v>
      </c>
      <c r="I14" s="2">
        <f t="shared" si="1"/>
        <v>300</v>
      </c>
      <c r="K14" s="6" t="s">
        <v>8</v>
      </c>
      <c r="L14" s="6" t="s">
        <v>19</v>
      </c>
      <c r="M14" s="6" t="s">
        <v>20</v>
      </c>
      <c r="N14" s="6"/>
      <c r="O14" s="6" t="s">
        <v>23</v>
      </c>
      <c r="P14" s="6" t="s">
        <v>24</v>
      </c>
    </row>
    <row r="15" spans="1:16" x14ac:dyDescent="0.3">
      <c r="A15" s="2">
        <v>2</v>
      </c>
      <c r="B15" s="2">
        <v>3</v>
      </c>
      <c r="C15" s="3">
        <v>9</v>
      </c>
      <c r="D15" s="3">
        <v>7.5</v>
      </c>
      <c r="E15" s="7">
        <v>0</v>
      </c>
      <c r="F15" s="7">
        <v>0</v>
      </c>
      <c r="G15" s="2">
        <f t="shared" si="0"/>
        <v>0</v>
      </c>
      <c r="H15" s="8" t="s">
        <v>2</v>
      </c>
      <c r="I15" s="2">
        <f t="shared" si="1"/>
        <v>300</v>
      </c>
      <c r="K15" s="2">
        <v>4</v>
      </c>
      <c r="L15" s="10">
        <f>SUMIF(Origin,K15,Flow_product_1)-SUMIF(Destination,K15,Flow_product_1)</f>
        <v>0</v>
      </c>
      <c r="M15" s="10">
        <f>SUMIF(Origin,K15,Flow_product_2)-SUMIF(Destination,K15,Flow_product_2)</f>
        <v>4.1222847357857972E-10</v>
      </c>
      <c r="N15" s="8" t="s">
        <v>1</v>
      </c>
      <c r="O15" s="12">
        <v>0</v>
      </c>
      <c r="P15" s="12">
        <v>0</v>
      </c>
    </row>
    <row r="16" spans="1:16" x14ac:dyDescent="0.3">
      <c r="A16" s="2">
        <v>2</v>
      </c>
      <c r="B16" s="2">
        <v>4</v>
      </c>
      <c r="C16" s="3">
        <v>1</v>
      </c>
      <c r="D16" s="3">
        <v>2</v>
      </c>
      <c r="E16" s="7">
        <v>100.00000025082157</v>
      </c>
      <c r="F16" s="7">
        <v>0</v>
      </c>
      <c r="G16" s="2">
        <f t="shared" si="0"/>
        <v>100.00000025082157</v>
      </c>
      <c r="H16" s="8" t="s">
        <v>2</v>
      </c>
      <c r="I16" s="2">
        <f t="shared" si="1"/>
        <v>300</v>
      </c>
      <c r="K16" s="2">
        <v>5</v>
      </c>
      <c r="L16" s="10">
        <f>SUMIF(Origin,K16,Flow_product_1)-SUMIF(Destination,K16,Flow_product_1)</f>
        <v>0</v>
      </c>
      <c r="M16" s="10">
        <f>SUMIF(Origin,K16,Flow_product_2)-SUMIF(Destination,K16,Flow_product_2)</f>
        <v>0</v>
      </c>
      <c r="N16" s="8" t="s">
        <v>1</v>
      </c>
      <c r="O16" s="12">
        <v>0</v>
      </c>
      <c r="P16" s="12">
        <v>0</v>
      </c>
    </row>
    <row r="17" spans="1:16" x14ac:dyDescent="0.3">
      <c r="A17" s="2">
        <v>2</v>
      </c>
      <c r="B17" s="2">
        <v>5</v>
      </c>
      <c r="C17" s="3">
        <v>1</v>
      </c>
      <c r="D17" s="3">
        <v>2.5</v>
      </c>
      <c r="E17" s="7">
        <v>0</v>
      </c>
      <c r="F17" s="7">
        <v>0</v>
      </c>
      <c r="G17" s="2">
        <f t="shared" si="0"/>
        <v>0</v>
      </c>
      <c r="H17" s="8" t="s">
        <v>2</v>
      </c>
      <c r="I17" s="2">
        <f t="shared" si="1"/>
        <v>300</v>
      </c>
    </row>
    <row r="18" spans="1:16" x14ac:dyDescent="0.3">
      <c r="A18" s="2">
        <v>2</v>
      </c>
      <c r="B18" s="2">
        <v>6</v>
      </c>
      <c r="C18" s="3">
        <v>8</v>
      </c>
      <c r="D18" s="3">
        <v>3</v>
      </c>
      <c r="E18" s="7">
        <v>200.00000000156325</v>
      </c>
      <c r="F18" s="7">
        <v>99.999999999573745</v>
      </c>
      <c r="G18" s="2">
        <f t="shared" si="0"/>
        <v>300.00000000113698</v>
      </c>
      <c r="H18" s="8" t="s">
        <v>2</v>
      </c>
      <c r="I18" s="2">
        <f t="shared" si="1"/>
        <v>300</v>
      </c>
      <c r="K18" s="2" t="s">
        <v>11</v>
      </c>
    </row>
    <row r="19" spans="1:16" x14ac:dyDescent="0.3">
      <c r="A19" s="2">
        <v>2</v>
      </c>
      <c r="B19" s="2">
        <v>7</v>
      </c>
      <c r="C19" s="3">
        <v>15</v>
      </c>
      <c r="D19" s="3">
        <v>2</v>
      </c>
      <c r="E19" s="7">
        <v>0</v>
      </c>
      <c r="F19" s="7">
        <v>0</v>
      </c>
      <c r="G19" s="2">
        <f t="shared" si="0"/>
        <v>0</v>
      </c>
      <c r="H19" s="8" t="s">
        <v>2</v>
      </c>
      <c r="I19" s="2">
        <f t="shared" si="1"/>
        <v>300</v>
      </c>
      <c r="K19" s="6" t="s">
        <v>8</v>
      </c>
      <c r="L19" s="6" t="s">
        <v>27</v>
      </c>
      <c r="M19" s="6" t="s">
        <v>28</v>
      </c>
      <c r="N19" s="6"/>
      <c r="O19" s="6" t="s">
        <v>25</v>
      </c>
      <c r="P19" s="6" t="s">
        <v>26</v>
      </c>
    </row>
    <row r="20" spans="1:16" x14ac:dyDescent="0.3">
      <c r="A20" s="2">
        <v>3</v>
      </c>
      <c r="B20" s="2">
        <v>1</v>
      </c>
      <c r="C20" s="3">
        <v>0.4</v>
      </c>
      <c r="D20" s="3">
        <v>5.5</v>
      </c>
      <c r="E20" s="7">
        <v>0</v>
      </c>
      <c r="F20" s="7">
        <v>0</v>
      </c>
      <c r="G20" s="2">
        <f t="shared" si="0"/>
        <v>0</v>
      </c>
      <c r="H20" s="8" t="s">
        <v>2</v>
      </c>
      <c r="I20" s="2">
        <f t="shared" si="1"/>
        <v>300</v>
      </c>
      <c r="K20" s="2">
        <v>6</v>
      </c>
      <c r="L20" s="10">
        <f>SUMIF(Destination,K20,Flow_product_1)-SUMIF(Origin,K20,Flow_product_1)</f>
        <v>400.0000003028112</v>
      </c>
      <c r="M20" s="2">
        <f>SUMIF(Destination,K20,Flow_product_2)-SUMIF(Origin,K20,Flow_product_2)</f>
        <v>200.00000000115594</v>
      </c>
      <c r="N20" s="8" t="s">
        <v>3</v>
      </c>
      <c r="O20" s="3">
        <v>400</v>
      </c>
      <c r="P20" s="3">
        <v>200</v>
      </c>
    </row>
    <row r="21" spans="1:16" x14ac:dyDescent="0.3">
      <c r="A21" s="2">
        <v>3</v>
      </c>
      <c r="B21" s="2">
        <v>2</v>
      </c>
      <c r="C21" s="3">
        <v>8</v>
      </c>
      <c r="D21" s="3">
        <v>8</v>
      </c>
      <c r="E21" s="7">
        <v>0</v>
      </c>
      <c r="F21" s="7">
        <v>0</v>
      </c>
      <c r="G21" s="2">
        <f t="shared" si="0"/>
        <v>0</v>
      </c>
      <c r="H21" s="8" t="s">
        <v>2</v>
      </c>
      <c r="I21" s="2">
        <f t="shared" si="1"/>
        <v>300</v>
      </c>
      <c r="K21" s="2">
        <v>7</v>
      </c>
      <c r="L21" s="5">
        <f>SUMIF(Destination,K21,Flow_product_1)-SUMIF(Origin,K21,Flow_product_1)</f>
        <v>179.99999999933684</v>
      </c>
      <c r="M21" s="2">
        <f>SUMIF(Destination,K21,Flow_product_2)-SUMIF(Origin,K21,Flow_product_2)</f>
        <v>139.99999999981057</v>
      </c>
      <c r="N21" s="8" t="s">
        <v>3</v>
      </c>
      <c r="O21" s="3">
        <v>180</v>
      </c>
      <c r="P21" s="3">
        <v>140</v>
      </c>
    </row>
    <row r="22" spans="1:16" x14ac:dyDescent="0.3">
      <c r="A22" s="2">
        <v>3</v>
      </c>
      <c r="B22" s="2">
        <v>4</v>
      </c>
      <c r="C22" s="3">
        <v>1</v>
      </c>
      <c r="D22" s="3">
        <v>7</v>
      </c>
      <c r="E22" s="7">
        <v>0</v>
      </c>
      <c r="F22" s="7">
        <v>180.00000000574758</v>
      </c>
      <c r="G22" s="2">
        <f t="shared" si="0"/>
        <v>180.00000000574758</v>
      </c>
      <c r="H22" s="8" t="s">
        <v>2</v>
      </c>
      <c r="I22" s="2">
        <f t="shared" si="1"/>
        <v>300</v>
      </c>
      <c r="L22" s="5"/>
    </row>
    <row r="23" spans="1:16" x14ac:dyDescent="0.3">
      <c r="A23" s="2">
        <v>3</v>
      </c>
      <c r="B23" s="2">
        <v>5</v>
      </c>
      <c r="C23" s="3">
        <v>0.5</v>
      </c>
      <c r="D23" s="3">
        <v>4.5</v>
      </c>
      <c r="E23" s="7">
        <v>240.00000000476703</v>
      </c>
      <c r="F23" s="7">
        <v>59.99999999523294</v>
      </c>
      <c r="G23" s="2">
        <f t="shared" si="0"/>
        <v>300</v>
      </c>
      <c r="H23" s="8" t="s">
        <v>2</v>
      </c>
      <c r="I23" s="2">
        <f t="shared" si="1"/>
        <v>300</v>
      </c>
    </row>
    <row r="24" spans="1:16" x14ac:dyDescent="0.3">
      <c r="A24" s="2">
        <v>3</v>
      </c>
      <c r="B24" s="2">
        <v>6</v>
      </c>
      <c r="C24" s="3">
        <v>10</v>
      </c>
      <c r="D24" s="3">
        <v>1.5</v>
      </c>
      <c r="E24" s="7">
        <v>0</v>
      </c>
      <c r="F24" s="7">
        <v>0</v>
      </c>
      <c r="G24" s="2">
        <f t="shared" si="0"/>
        <v>0</v>
      </c>
      <c r="H24" s="8" t="s">
        <v>2</v>
      </c>
      <c r="I24" s="2">
        <f t="shared" si="1"/>
        <v>300</v>
      </c>
    </row>
    <row r="25" spans="1:16" x14ac:dyDescent="0.3">
      <c r="A25" s="2">
        <v>3</v>
      </c>
      <c r="B25" s="2">
        <v>7</v>
      </c>
      <c r="C25" s="3">
        <v>12</v>
      </c>
      <c r="D25" s="3">
        <v>2</v>
      </c>
      <c r="E25" s="7">
        <v>19.999999999115769</v>
      </c>
      <c r="F25" s="7">
        <v>0</v>
      </c>
      <c r="G25" s="2">
        <f t="shared" si="0"/>
        <v>19.999999999115769</v>
      </c>
      <c r="H25" s="8" t="s">
        <v>2</v>
      </c>
      <c r="I25" s="2">
        <f t="shared" si="1"/>
        <v>300</v>
      </c>
    </row>
    <row r="26" spans="1:16" x14ac:dyDescent="0.3">
      <c r="A26" s="2">
        <v>4</v>
      </c>
      <c r="B26" s="2">
        <v>5</v>
      </c>
      <c r="C26" s="3">
        <v>1.2</v>
      </c>
      <c r="D26" s="3">
        <v>5</v>
      </c>
      <c r="E26" s="7">
        <v>0</v>
      </c>
      <c r="F26" s="7">
        <v>0</v>
      </c>
      <c r="G26" s="2">
        <f t="shared" si="0"/>
        <v>0</v>
      </c>
      <c r="H26" s="8" t="s">
        <v>2</v>
      </c>
      <c r="I26" s="2">
        <f t="shared" si="1"/>
        <v>300</v>
      </c>
    </row>
    <row r="27" spans="1:16" x14ac:dyDescent="0.3">
      <c r="A27" s="2">
        <v>4</v>
      </c>
      <c r="B27" s="2">
        <v>6</v>
      </c>
      <c r="C27" s="3">
        <v>2</v>
      </c>
      <c r="D27" s="3">
        <v>1.5</v>
      </c>
      <c r="E27" s="7">
        <v>120.00000029670203</v>
      </c>
      <c r="F27" s="7">
        <v>180.00000000615981</v>
      </c>
      <c r="G27" s="2">
        <f t="shared" si="0"/>
        <v>300.00000030286185</v>
      </c>
      <c r="H27" s="8" t="s">
        <v>2</v>
      </c>
      <c r="I27" s="2">
        <f t="shared" si="1"/>
        <v>300</v>
      </c>
    </row>
    <row r="28" spans="1:16" x14ac:dyDescent="0.3">
      <c r="A28" s="2">
        <v>4</v>
      </c>
      <c r="B28" s="2">
        <v>7</v>
      </c>
      <c r="C28" s="3">
        <v>12</v>
      </c>
      <c r="D28" s="3">
        <v>2</v>
      </c>
      <c r="E28" s="7">
        <v>0</v>
      </c>
      <c r="F28" s="7">
        <v>0</v>
      </c>
      <c r="G28" s="2">
        <f t="shared" si="0"/>
        <v>0</v>
      </c>
      <c r="H28" s="8" t="s">
        <v>2</v>
      </c>
      <c r="I28" s="2">
        <f t="shared" si="1"/>
        <v>300</v>
      </c>
    </row>
    <row r="29" spans="1:16" x14ac:dyDescent="0.3">
      <c r="A29" s="2">
        <v>5</v>
      </c>
      <c r="B29" s="2">
        <v>4</v>
      </c>
      <c r="C29" s="3">
        <v>0.8</v>
      </c>
      <c r="D29" s="3">
        <v>4.5</v>
      </c>
      <c r="E29" s="7">
        <v>0</v>
      </c>
      <c r="F29" s="7">
        <v>0</v>
      </c>
      <c r="G29" s="2">
        <f t="shared" si="0"/>
        <v>0</v>
      </c>
      <c r="H29" s="8" t="s">
        <v>2</v>
      </c>
      <c r="I29" s="2">
        <f t="shared" si="1"/>
        <v>300</v>
      </c>
    </row>
    <row r="30" spans="1:16" x14ac:dyDescent="0.3">
      <c r="A30" s="2">
        <v>5</v>
      </c>
      <c r="B30" s="2">
        <v>6</v>
      </c>
      <c r="C30" s="3">
        <v>2</v>
      </c>
      <c r="D30" s="3">
        <v>6</v>
      </c>
      <c r="E30" s="7">
        <v>240.00000000476703</v>
      </c>
      <c r="F30" s="7">
        <v>59.99999999523294</v>
      </c>
      <c r="G30" s="2">
        <f t="shared" si="0"/>
        <v>300</v>
      </c>
      <c r="H30" s="8" t="s">
        <v>2</v>
      </c>
      <c r="I30" s="2">
        <f t="shared" si="1"/>
        <v>300</v>
      </c>
    </row>
    <row r="31" spans="1:16" x14ac:dyDescent="0.3">
      <c r="A31" s="2">
        <v>5</v>
      </c>
      <c r="B31" s="2">
        <v>7</v>
      </c>
      <c r="C31" s="3">
        <v>12</v>
      </c>
      <c r="D31" s="3">
        <v>1</v>
      </c>
      <c r="E31" s="7">
        <v>0</v>
      </c>
      <c r="F31" s="7">
        <v>0</v>
      </c>
      <c r="G31" s="2">
        <f t="shared" si="0"/>
        <v>0</v>
      </c>
      <c r="H31" s="8" t="s">
        <v>2</v>
      </c>
      <c r="I31" s="2">
        <f t="shared" si="1"/>
        <v>300</v>
      </c>
    </row>
    <row r="32" spans="1:16" x14ac:dyDescent="0.3">
      <c r="A32" s="2">
        <v>6</v>
      </c>
      <c r="B32" s="2">
        <v>7</v>
      </c>
      <c r="C32" s="3">
        <v>1</v>
      </c>
      <c r="D32" s="3">
        <v>3</v>
      </c>
      <c r="E32" s="7">
        <v>160.00000000022106</v>
      </c>
      <c r="F32" s="7">
        <v>139.99999999981057</v>
      </c>
      <c r="G32" s="2">
        <f t="shared" si="0"/>
        <v>300.0000000000316</v>
      </c>
      <c r="H32" s="8" t="s">
        <v>2</v>
      </c>
      <c r="I32" s="2">
        <f t="shared" si="1"/>
        <v>300</v>
      </c>
    </row>
    <row r="33" spans="1:14" x14ac:dyDescent="0.3">
      <c r="A33" s="2">
        <v>7</v>
      </c>
      <c r="B33" s="2">
        <v>6</v>
      </c>
      <c r="C33" s="3">
        <v>7</v>
      </c>
      <c r="D33" s="3">
        <v>1.5</v>
      </c>
      <c r="E33" s="7">
        <v>0</v>
      </c>
      <c r="F33" s="7">
        <v>0</v>
      </c>
      <c r="G33" s="2">
        <f t="shared" si="0"/>
        <v>0</v>
      </c>
      <c r="H33" s="8" t="s">
        <v>2</v>
      </c>
      <c r="I33" s="2">
        <f t="shared" si="1"/>
        <v>300</v>
      </c>
    </row>
    <row r="35" spans="1:14" x14ac:dyDescent="0.3">
      <c r="A35" s="1" t="s">
        <v>15</v>
      </c>
    </row>
    <row r="36" spans="1:14" x14ac:dyDescent="0.3">
      <c r="A36" s="2" t="s">
        <v>0</v>
      </c>
      <c r="B36" s="13">
        <f>SUMPRODUCT(C8:D33,Flow)</f>
        <v>7450.0000010904232</v>
      </c>
    </row>
    <row r="41" spans="1:14" x14ac:dyDescent="0.3">
      <c r="M41" s="1"/>
    </row>
    <row r="42" spans="1:14" x14ac:dyDescent="0.3">
      <c r="M42" s="5"/>
      <c r="N42" s="5"/>
    </row>
    <row r="43" spans="1:14" x14ac:dyDescent="0.3">
      <c r="M43" s="5"/>
      <c r="N43" s="5"/>
    </row>
    <row r="44" spans="1:14" x14ac:dyDescent="0.3">
      <c r="M44" s="5"/>
      <c r="N44" s="5"/>
    </row>
    <row r="45" spans="1:14" x14ac:dyDescent="0.3">
      <c r="M45" s="5"/>
      <c r="N45" s="5"/>
    </row>
    <row r="46" spans="1:14" x14ac:dyDescent="0.3">
      <c r="M46" s="5"/>
      <c r="N46" s="5"/>
    </row>
    <row r="47" spans="1:14" x14ac:dyDescent="0.3">
      <c r="M47" s="5"/>
      <c r="N47" s="5"/>
    </row>
    <row r="48" spans="1:14" x14ac:dyDescent="0.3">
      <c r="M48" s="5"/>
      <c r="N48" s="5"/>
    </row>
    <row r="49" spans="13:14" x14ac:dyDescent="0.3">
      <c r="M49" s="5"/>
      <c r="N49" s="5"/>
    </row>
    <row r="50" spans="13:14" x14ac:dyDescent="0.3">
      <c r="M50" s="5"/>
      <c r="N50" s="5"/>
    </row>
    <row r="51" spans="13:14" x14ac:dyDescent="0.3">
      <c r="M51" s="5"/>
      <c r="N51" s="5"/>
    </row>
    <row r="52" spans="13:14" x14ac:dyDescent="0.3">
      <c r="M52" s="5"/>
      <c r="N52" s="5"/>
    </row>
    <row r="53" spans="13:14" x14ac:dyDescent="0.3">
      <c r="M53" s="5"/>
      <c r="N53" s="5"/>
    </row>
    <row r="54" spans="13:14" x14ac:dyDescent="0.3">
      <c r="M54" s="5"/>
      <c r="N54" s="5"/>
    </row>
    <row r="55" spans="13:14" x14ac:dyDescent="0.3">
      <c r="M55" s="5"/>
      <c r="N55" s="5"/>
    </row>
    <row r="56" spans="13:14" x14ac:dyDescent="0.3">
      <c r="M56" s="5"/>
      <c r="N56" s="5"/>
    </row>
  </sheetData>
  <phoneticPr fontId="0" type="noConversion"/>
  <printOptions headings="1" gridLines="1" gridLinesSet="0"/>
  <pageMargins left="0.75" right="0.75" top="1" bottom="1" header="0.5" footer="0.5"/>
  <pageSetup scale="55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Model</vt:lpstr>
      <vt:lpstr>Arc_Capacity</vt:lpstr>
      <vt:lpstr>Customer_demand</vt:lpstr>
      <vt:lpstr>Customer_net_inflow</vt:lpstr>
      <vt:lpstr>Destination</vt:lpstr>
      <vt:lpstr>Flow</vt:lpstr>
      <vt:lpstr>Flow_product_1</vt:lpstr>
      <vt:lpstr>Flow_product_2</vt:lpstr>
      <vt:lpstr>Origin</vt:lpstr>
      <vt:lpstr>Plant_capacity</vt:lpstr>
      <vt:lpstr>Plant_net_outflow</vt:lpstr>
      <vt:lpstr>Total_cost</vt:lpstr>
      <vt:lpstr>Total_flow</vt:lpstr>
      <vt:lpstr>Warehouse_net_outflow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2003-02-15T20:46:40Z</cp:lastPrinted>
  <dcterms:created xsi:type="dcterms:W3CDTF">1997-08-23T19:50:40Z</dcterms:created>
  <dcterms:modified xsi:type="dcterms:W3CDTF">2014-03-10T13:43:13Z</dcterms:modified>
</cp:coreProperties>
</file>